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75" yWindow="1230" windowWidth="11610" windowHeight="6915"/>
  </bookViews>
  <sheets>
    <sheet name="Luftmengenberechnung KW" sheetId="8" r:id="rId1"/>
  </sheets>
  <definedNames>
    <definedName name="_xlnm.Print_Titles" localSheetId="0">'Luftmengenberechnung KW'!$16:$19</definedName>
  </definedNames>
  <calcPr calcId="145621"/>
</workbook>
</file>

<file path=xl/calcChain.xml><?xml version="1.0" encoding="utf-8"?>
<calcChain xmlns="http://schemas.openxmlformats.org/spreadsheetml/2006/main">
  <c r="D12" i="8" l="1"/>
  <c r="K58" i="8" l="1"/>
  <c r="J58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H58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12" i="8" l="1"/>
  <c r="H11" i="8" l="1"/>
  <c r="M58" i="8"/>
  <c r="N58" i="8" s="1"/>
  <c r="M57" i="8"/>
  <c r="N57" i="8" s="1"/>
  <c r="N56" i="8"/>
  <c r="O56" i="8" s="1"/>
  <c r="M56" i="8"/>
  <c r="M55" i="8"/>
  <c r="N55" i="8" s="1"/>
  <c r="N54" i="8"/>
  <c r="M54" i="8"/>
  <c r="M53" i="8"/>
  <c r="N53" i="8" s="1"/>
  <c r="N52" i="8"/>
  <c r="O52" i="8" s="1"/>
  <c r="M52" i="8"/>
  <c r="M51" i="8"/>
  <c r="N51" i="8" s="1"/>
  <c r="N50" i="8"/>
  <c r="M50" i="8"/>
  <c r="M49" i="8"/>
  <c r="N49" i="8" s="1"/>
  <c r="N48" i="8"/>
  <c r="O48" i="8" s="1"/>
  <c r="M48" i="8"/>
  <c r="M47" i="8"/>
  <c r="N47" i="8" s="1"/>
  <c r="N46" i="8"/>
  <c r="M46" i="8"/>
  <c r="M45" i="8"/>
  <c r="N45" i="8" s="1"/>
  <c r="N44" i="8"/>
  <c r="O44" i="8" s="1"/>
  <c r="M44" i="8"/>
  <c r="M43" i="8"/>
  <c r="N43" i="8" s="1"/>
  <c r="N42" i="8"/>
  <c r="M42" i="8"/>
  <c r="M41" i="8"/>
  <c r="N41" i="8" s="1"/>
  <c r="N40" i="8"/>
  <c r="O40" i="8" s="1"/>
  <c r="M40" i="8"/>
  <c r="M39" i="8"/>
  <c r="N39" i="8" s="1"/>
  <c r="N38" i="8"/>
  <c r="M38" i="8"/>
  <c r="M37" i="8"/>
  <c r="N37" i="8" s="1"/>
  <c r="N36" i="8"/>
  <c r="O36" i="8" s="1"/>
  <c r="M36" i="8"/>
  <c r="M35" i="8"/>
  <c r="N35" i="8" s="1"/>
  <c r="N34" i="8"/>
  <c r="M34" i="8"/>
  <c r="M33" i="8"/>
  <c r="N33" i="8" s="1"/>
  <c r="N32" i="8"/>
  <c r="O32" i="8" s="1"/>
  <c r="M32" i="8"/>
  <c r="M31" i="8"/>
  <c r="N31" i="8" s="1"/>
  <c r="N30" i="8"/>
  <c r="M30" i="8"/>
  <c r="M29" i="8"/>
  <c r="N29" i="8" s="1"/>
  <c r="N28" i="8"/>
  <c r="O28" i="8" s="1"/>
  <c r="M28" i="8"/>
  <c r="M27" i="8"/>
  <c r="N27" i="8" s="1"/>
  <c r="N26" i="8"/>
  <c r="M26" i="8"/>
  <c r="M25" i="8"/>
  <c r="N25" i="8" s="1"/>
  <c r="N24" i="8"/>
  <c r="O24" i="8" s="1"/>
  <c r="M24" i="8"/>
  <c r="M23" i="8"/>
  <c r="N23" i="8" s="1"/>
  <c r="N22" i="8"/>
  <c r="M22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I22" i="8"/>
  <c r="P5" i="8"/>
  <c r="M21" i="8"/>
  <c r="N21" i="8" s="1"/>
  <c r="G21" i="8"/>
  <c r="H21" i="8" l="1"/>
  <c r="J21" i="8"/>
  <c r="K21" i="8" s="1"/>
  <c r="K14" i="8" s="1"/>
  <c r="O58" i="8"/>
  <c r="O23" i="8"/>
  <c r="O27" i="8"/>
  <c r="O31" i="8"/>
  <c r="O35" i="8"/>
  <c r="O39" i="8"/>
  <c r="O43" i="8"/>
  <c r="O47" i="8"/>
  <c r="O51" i="8"/>
  <c r="O55" i="8"/>
  <c r="O22" i="8"/>
  <c r="O25" i="8"/>
  <c r="O26" i="8"/>
  <c r="O29" i="8"/>
  <c r="O30" i="8"/>
  <c r="O33" i="8"/>
  <c r="O34" i="8"/>
  <c r="O37" i="8"/>
  <c r="O38" i="8"/>
  <c r="O41" i="8"/>
  <c r="O42" i="8"/>
  <c r="O45" i="8"/>
  <c r="O46" i="8"/>
  <c r="O49" i="8"/>
  <c r="O50" i="8"/>
  <c r="O53" i="8"/>
  <c r="O54" i="8"/>
  <c r="O57" i="8"/>
  <c r="N14" i="8"/>
  <c r="O21" i="8" l="1"/>
  <c r="O14" i="8" s="1"/>
</calcChain>
</file>

<file path=xl/sharedStrings.xml><?xml version="1.0" encoding="utf-8"?>
<sst xmlns="http://schemas.openxmlformats.org/spreadsheetml/2006/main" count="112" uniqueCount="63">
  <si>
    <t>Objekt:</t>
  </si>
  <si>
    <t>ABLUFTMENGEN - BERECHNUNG</t>
  </si>
  <si>
    <t>Datum:</t>
  </si>
  <si>
    <t>Anzahl</t>
  </si>
  <si>
    <t>Fläche</t>
  </si>
  <si>
    <t>Herd</t>
  </si>
  <si>
    <t>Wasserbad</t>
  </si>
  <si>
    <t>Brat- + Backofen</t>
  </si>
  <si>
    <t>Pizzaofen</t>
  </si>
  <si>
    <t>Combi-Steamer</t>
  </si>
  <si>
    <t>Druckgarbrassiere</t>
  </si>
  <si>
    <t>Salamander</t>
  </si>
  <si>
    <t>Friteuse</t>
  </si>
  <si>
    <t>Kippbratpfanne</t>
  </si>
  <si>
    <t>Gläserspülmaschine</t>
  </si>
  <si>
    <t>Geschirrspülmaschine</t>
  </si>
  <si>
    <t>Kaffemaschine</t>
  </si>
  <si>
    <t>Hold o mat</t>
  </si>
  <si>
    <t>Küchentyp 1 Kleines Grillvolumen</t>
  </si>
  <si>
    <t>Küchentyp 2 Grosses Grillvolumen</t>
  </si>
  <si>
    <t>Faktor m³/h</t>
  </si>
  <si>
    <t>Kebab-Strahler</t>
  </si>
  <si>
    <t>Heizung</t>
  </si>
  <si>
    <t>elektr.</t>
  </si>
  <si>
    <t>Gas</t>
  </si>
  <si>
    <t>Steamer</t>
  </si>
  <si>
    <t>Pasta-Cooker</t>
  </si>
  <si>
    <t xml:space="preserve">Kochkessel </t>
  </si>
  <si>
    <t>Kochkessel</t>
  </si>
  <si>
    <t>Druckkochkessel</t>
  </si>
  <si>
    <t>Schnellkochkessel</t>
  </si>
  <si>
    <t>Indukti</t>
  </si>
  <si>
    <t>Grill / Griddle</t>
  </si>
  <si>
    <t>Flexpfanne</t>
  </si>
  <si>
    <t xml:space="preserve">Wok </t>
  </si>
  <si>
    <t>Wärmeschrank</t>
  </si>
  <si>
    <t>Mikrowellen</t>
  </si>
  <si>
    <t>Topfspüle</t>
  </si>
  <si>
    <t>nach Wärmeabgabe (SWKI-102-1 Anhang C)</t>
  </si>
  <si>
    <t>Total</t>
  </si>
  <si>
    <t>Luftmenge</t>
  </si>
  <si>
    <t>[g/h]</t>
  </si>
  <si>
    <t>[m3/h]</t>
  </si>
  <si>
    <t>Gleich-
zeitigkeit</t>
  </si>
  <si>
    <t>pro kW</t>
  </si>
  <si>
    <t>[W/kW]</t>
  </si>
  <si>
    <t>[W]</t>
  </si>
  <si>
    <t>Berechnung nach SWKI VA 102-01</t>
  </si>
  <si>
    <t>Bemerkungen</t>
  </si>
  <si>
    <t>Dampfabgabe</t>
  </si>
  <si>
    <t>Sensible Wärmelast</t>
  </si>
  <si>
    <t>[g/h (kW)]</t>
  </si>
  <si>
    <t>[-]</t>
  </si>
  <si>
    <t>Gerät</t>
  </si>
  <si>
    <t>[kW]</t>
  </si>
  <si>
    <t>Pos. Nr.</t>
  </si>
  <si>
    <t>Elektrische 
Anschluss
leistung</t>
  </si>
  <si>
    <t>Total Luftmengen</t>
  </si>
  <si>
    <t xml:space="preserve"> Luftmengen
Total inkl. 
Gleich-
zeitigkeit</t>
  </si>
  <si>
    <t>Total inkl. 
Gleichzeit</t>
  </si>
  <si>
    <t>Menge</t>
  </si>
  <si>
    <r>
      <rPr>
        <b/>
        <sz val="10"/>
        <rFont val="Arial"/>
        <family val="2"/>
      </rPr>
      <t>Vordimensionierung</t>
    </r>
    <r>
      <rPr>
        <sz val="10"/>
        <rFont val="Arial"/>
        <family val="2"/>
      </rPr>
      <t xml:space="preserve"> SWKI 3.4.1</t>
    </r>
  </si>
  <si>
    <t>m³/h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</si>
</sst>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&quot;Fr.&quot;\ #,##0.00;[Red]\-&quot;Fr.&quot;\ #,##0.00"/>
    <numFmt numFmtId="167" formatCode="d/m/yy"/>
    <numFmt numFmtId="168" formatCode="#,##0.0"/>
  </numFmts>
  <fonts count="11"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Helv"/>
    </font>
    <font>
      <sz val="10"/>
      <name val="MS Sans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6" fontId="4" fillId="0" borderId="0"/>
  </cellStyleXfs>
  <cellXfs count="102">
    <xf numFmtId="0" fontId="0" fillId="0" borderId="0" xfId="0"/>
    <xf numFmtId="166" fontId="6" fillId="0" borderId="0" xfId="3" applyFont="1"/>
    <xf numFmtId="0" fontId="6" fillId="0" borderId="0" xfId="0" applyFont="1"/>
    <xf numFmtId="165" fontId="6" fillId="0" borderId="0" xfId="1" applyNumberFormat="1" applyFont="1"/>
    <xf numFmtId="167" fontId="6" fillId="0" borderId="0" xfId="2" applyNumberFormat="1" applyFont="1" applyAlignment="1">
      <alignment horizontal="center"/>
    </xf>
    <xf numFmtId="0" fontId="7" fillId="0" borderId="0" xfId="2" applyFont="1" applyAlignment="1">
      <alignment horizontal="left"/>
    </xf>
    <xf numFmtId="0" fontId="10" fillId="0" borderId="0" xfId="0" applyFont="1"/>
    <xf numFmtId="0" fontId="8" fillId="0" borderId="0" xfId="2" applyFont="1" applyAlignment="1">
      <alignment horizontal="left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8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6" fillId="0" borderId="0" xfId="2" applyNumberFormat="1" applyFont="1" applyAlignment="1">
      <alignment horizontal="left"/>
    </xf>
    <xf numFmtId="167" fontId="6" fillId="0" borderId="0" xfId="2" applyNumberFormat="1" applyFont="1" applyAlignment="1">
      <alignment horizontal="left"/>
    </xf>
    <xf numFmtId="0" fontId="2" fillId="0" borderId="25" xfId="0" applyFont="1" applyFill="1" applyBorder="1"/>
    <xf numFmtId="0" fontId="2" fillId="0" borderId="27" xfId="0" applyFont="1" applyFill="1" applyBorder="1"/>
    <xf numFmtId="0" fontId="3" fillId="0" borderId="29" xfId="2" applyFont="1" applyFill="1" applyBorder="1"/>
    <xf numFmtId="0" fontId="3" fillId="0" borderId="29" xfId="2" applyFont="1" applyBorder="1"/>
    <xf numFmtId="0" fontId="3" fillId="0" borderId="17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0" borderId="18" xfId="0" applyFont="1" applyBorder="1"/>
    <xf numFmtId="0" fontId="3" fillId="0" borderId="33" xfId="0" applyFont="1" applyBorder="1"/>
    <xf numFmtId="0" fontId="3" fillId="0" borderId="37" xfId="2" applyFont="1" applyBorder="1"/>
    <xf numFmtId="0" fontId="3" fillId="0" borderId="34" xfId="2" applyFont="1" applyFill="1" applyBorder="1"/>
    <xf numFmtId="0" fontId="3" fillId="0" borderId="34" xfId="2" applyFont="1" applyBorder="1"/>
    <xf numFmtId="0" fontId="3" fillId="0" borderId="36" xfId="2" applyFont="1" applyBorder="1"/>
    <xf numFmtId="3" fontId="2" fillId="0" borderId="9" xfId="0" applyNumberFormat="1" applyFont="1" applyBorder="1"/>
    <xf numFmtId="0" fontId="3" fillId="0" borderId="15" xfId="0" applyFont="1" applyBorder="1"/>
    <xf numFmtId="0" fontId="2" fillId="0" borderId="19" xfId="0" applyFont="1" applyBorder="1"/>
    <xf numFmtId="0" fontId="2" fillId="0" borderId="3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39" xfId="0" applyFont="1" applyBorder="1"/>
    <xf numFmtId="164" fontId="3" fillId="0" borderId="29" xfId="0" applyNumberFormat="1" applyFont="1" applyBorder="1" applyAlignment="1">
      <alignment horizontal="center"/>
    </xf>
    <xf numFmtId="164" fontId="3" fillId="0" borderId="37" xfId="0" applyNumberFormat="1" applyFont="1" applyBorder="1" applyAlignment="1">
      <alignment horizontal="center"/>
    </xf>
    <xf numFmtId="168" fontId="3" fillId="0" borderId="29" xfId="0" applyNumberFormat="1" applyFont="1" applyFill="1" applyBorder="1" applyAlignment="1">
      <alignment horizontal="center"/>
    </xf>
    <xf numFmtId="168" fontId="3" fillId="0" borderId="29" xfId="0" applyNumberFormat="1" applyFont="1" applyBorder="1" applyAlignment="1">
      <alignment horizontal="center"/>
    </xf>
    <xf numFmtId="3" fontId="2" fillId="2" borderId="9" xfId="0" applyNumberFormat="1" applyFont="1" applyFill="1" applyBorder="1"/>
    <xf numFmtId="0" fontId="3" fillId="2" borderId="15" xfId="0" applyFont="1" applyFill="1" applyBorder="1"/>
    <xf numFmtId="166" fontId="9" fillId="0" borderId="0" xfId="3" applyFont="1"/>
    <xf numFmtId="0" fontId="9" fillId="0" borderId="0" xfId="0" applyFont="1"/>
    <xf numFmtId="0" fontId="1" fillId="0" borderId="0" xfId="0" applyFont="1"/>
    <xf numFmtId="0" fontId="6" fillId="0" borderId="0" xfId="0" applyFont="1" applyProtection="1">
      <protection locked="0"/>
    </xf>
    <xf numFmtId="3" fontId="3" fillId="0" borderId="29" xfId="0" applyNumberFormat="1" applyFont="1" applyFill="1" applyBorder="1" applyAlignment="1" applyProtection="1">
      <alignment horizontal="right"/>
      <protection hidden="1"/>
    </xf>
    <xf numFmtId="0" fontId="3" fillId="0" borderId="29" xfId="0" applyFont="1" applyBorder="1" applyAlignment="1" applyProtection="1">
      <alignment horizontal="right"/>
      <protection hidden="1"/>
    </xf>
    <xf numFmtId="0" fontId="3" fillId="0" borderId="37" xfId="0" applyFont="1" applyBorder="1" applyAlignment="1" applyProtection="1">
      <alignment horizontal="right"/>
      <protection hidden="1"/>
    </xf>
    <xf numFmtId="3" fontId="3" fillId="0" borderId="35" xfId="0" applyNumberFormat="1" applyFont="1" applyFill="1" applyBorder="1" applyAlignment="1" applyProtection="1">
      <alignment horizontal="right"/>
      <protection hidden="1"/>
    </xf>
    <xf numFmtId="0" fontId="3" fillId="0" borderId="29" xfId="0" applyFont="1" applyBorder="1" applyProtection="1">
      <protection hidden="1"/>
    </xf>
    <xf numFmtId="0" fontId="3" fillId="0" borderId="35" xfId="0" applyFont="1" applyBorder="1" applyProtection="1">
      <protection hidden="1"/>
    </xf>
    <xf numFmtId="0" fontId="3" fillId="0" borderId="37" xfId="0" applyFont="1" applyBorder="1" applyProtection="1">
      <protection hidden="1"/>
    </xf>
    <xf numFmtId="0" fontId="3" fillId="0" borderId="38" xfId="0" applyFont="1" applyBorder="1" applyProtection="1">
      <protection hidden="1"/>
    </xf>
    <xf numFmtId="0" fontId="3" fillId="0" borderId="33" xfId="0" applyFont="1" applyBorder="1" applyProtection="1">
      <protection locked="0"/>
    </xf>
    <xf numFmtId="0" fontId="2" fillId="0" borderId="27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166" fontId="9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43" fontId="6" fillId="0" borderId="0" xfId="1" applyFont="1" applyAlignment="1" applyProtection="1">
      <alignment horizontal="center"/>
    </xf>
    <xf numFmtId="0" fontId="6" fillId="3" borderId="0" xfId="2" applyFont="1" applyFill="1" applyAlignment="1" applyProtection="1">
      <protection locked="0"/>
    </xf>
    <xf numFmtId="0" fontId="0" fillId="0" borderId="0" xfId="0" applyAlignment="1"/>
    <xf numFmtId="43" fontId="6" fillId="3" borderId="0" xfId="1" applyFont="1" applyFill="1" applyAlignment="1" applyProtection="1">
      <alignment horizontal="center"/>
      <protection locked="0"/>
    </xf>
    <xf numFmtId="0" fontId="3" fillId="3" borderId="34" xfId="0" applyFont="1" applyFill="1" applyBorder="1" applyProtection="1">
      <protection locked="0"/>
    </xf>
    <xf numFmtId="0" fontId="3" fillId="3" borderId="36" xfId="0" applyFont="1" applyFill="1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3" fillId="3" borderId="35" xfId="0" applyFont="1" applyFill="1" applyBorder="1" applyAlignment="1" applyProtection="1">
      <alignment horizontal="center"/>
      <protection locked="0"/>
    </xf>
    <xf numFmtId="0" fontId="3" fillId="3" borderId="35" xfId="0" applyFont="1" applyFill="1" applyBorder="1" applyProtection="1">
      <protection locked="0"/>
    </xf>
    <xf numFmtId="0" fontId="3" fillId="3" borderId="37" xfId="0" applyFont="1" applyFill="1" applyBorder="1" applyProtection="1">
      <protection locked="0"/>
    </xf>
    <xf numFmtId="0" fontId="3" fillId="3" borderId="38" xfId="0" applyFont="1" applyFill="1" applyBorder="1" applyProtection="1">
      <protection locked="0"/>
    </xf>
    <xf numFmtId="0" fontId="3" fillId="3" borderId="31" xfId="0" applyFont="1" applyFill="1" applyBorder="1" applyProtection="1">
      <protection locked="0"/>
    </xf>
    <xf numFmtId="0" fontId="3" fillId="3" borderId="32" xfId="0" applyFont="1" applyFill="1" applyBorder="1" applyProtection="1">
      <protection locked="0"/>
    </xf>
    <xf numFmtId="0" fontId="3" fillId="0" borderId="24" xfId="0" applyFont="1" applyFill="1" applyBorder="1" applyAlignment="1" applyProtection="1">
      <alignment horizontal="center"/>
      <protection hidden="1"/>
    </xf>
    <xf numFmtId="0" fontId="3" fillId="0" borderId="17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3" fontId="3" fillId="2" borderId="31" xfId="0" applyNumberFormat="1" applyFont="1" applyFill="1" applyBorder="1" applyAlignment="1" applyProtection="1">
      <alignment horizontal="right"/>
      <protection hidden="1"/>
    </xf>
    <xf numFmtId="0" fontId="3" fillId="2" borderId="31" xfId="0" applyFont="1" applyFill="1" applyBorder="1" applyProtection="1">
      <protection hidden="1"/>
    </xf>
    <xf numFmtId="0" fontId="3" fillId="2" borderId="32" xfId="0" applyFont="1" applyFill="1" applyBorder="1" applyProtection="1">
      <protection hidden="1"/>
    </xf>
  </cellXfs>
  <cellStyles count="4">
    <cellStyle name="Komma" xfId="1" builtinId="3"/>
    <cellStyle name="Standard" xfId="0" builtinId="0"/>
    <cellStyle name="Standard_LUFTMENG.XLS" xfId="2"/>
    <cellStyle name="Standard_Tabelle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381000</xdr:colOff>
      <xdr:row>2</xdr:row>
      <xdr:rowOff>120702</xdr:rowOff>
    </xdr:to>
    <xdr:pic>
      <xdr:nvPicPr>
        <xdr:cNvPr id="2" name="Grafik 1" descr="AROTEC_Briefkopfzeile_CA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34125" cy="444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8"/>
  <sheetViews>
    <sheetView tabSelected="1" workbookViewId="0">
      <selection activeCell="C8" sqref="C8:N8"/>
    </sheetView>
  </sheetViews>
  <sheetFormatPr baseColWidth="10" defaultRowHeight="12.75"/>
  <cols>
    <col min="1" max="1" width="7.6640625" style="2" customWidth="1"/>
    <col min="2" max="2" width="19.1640625" style="2" customWidth="1"/>
    <col min="3" max="3" width="8.5" style="2" customWidth="1"/>
    <col min="4" max="4" width="7.33203125" style="2" customWidth="1"/>
    <col min="5" max="5" width="11.83203125" style="2" customWidth="1"/>
    <col min="6" max="7" width="9.5" style="2" customWidth="1"/>
    <col min="8" max="8" width="11" style="2" customWidth="1"/>
    <col min="9" max="9" width="9.5" style="2" customWidth="1"/>
    <col min="10" max="10" width="10.1640625" style="2" customWidth="1"/>
    <col min="11" max="11" width="10.83203125" style="2" customWidth="1"/>
    <col min="12" max="13" width="7.6640625" style="2" customWidth="1"/>
    <col min="14" max="14" width="10.83203125" style="2" customWidth="1"/>
    <col min="15" max="15" width="13.1640625" style="2" customWidth="1"/>
    <col min="16" max="16" width="17.6640625" style="2" customWidth="1"/>
    <col min="17" max="16384" width="12" style="2"/>
  </cols>
  <sheetData>
    <row r="5" spans="1:17" ht="15.75">
      <c r="A5" s="5" t="s">
        <v>1</v>
      </c>
      <c r="O5" s="19" t="s">
        <v>2</v>
      </c>
      <c r="P5" s="20">
        <f ca="1">TODAY()</f>
        <v>41563</v>
      </c>
      <c r="Q5" s="4"/>
    </row>
    <row r="6" spans="1:17">
      <c r="A6" s="1" t="s">
        <v>38</v>
      </c>
    </row>
    <row r="8" spans="1:17" ht="15">
      <c r="A8" s="7" t="s">
        <v>0</v>
      </c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50"/>
      <c r="P8" s="50"/>
    </row>
    <row r="10" spans="1:17">
      <c r="A10" s="49" t="s">
        <v>61</v>
      </c>
      <c r="B10" s="1"/>
      <c r="D10" s="63" t="s">
        <v>4</v>
      </c>
      <c r="E10" s="63"/>
      <c r="F10" s="47" t="s">
        <v>20</v>
      </c>
      <c r="G10" s="48"/>
      <c r="H10" s="64" t="s">
        <v>60</v>
      </c>
      <c r="I10" s="64"/>
    </row>
    <row r="11" spans="1:17">
      <c r="A11" s="1" t="s">
        <v>18</v>
      </c>
      <c r="B11" s="1"/>
      <c r="D11" s="86">
        <v>0</v>
      </c>
      <c r="E11" s="86"/>
      <c r="F11" s="3">
        <v>100</v>
      </c>
      <c r="H11" s="65">
        <f>D11*F11</f>
        <v>0</v>
      </c>
      <c r="I11" s="65"/>
      <c r="J11" s="49" t="s">
        <v>62</v>
      </c>
    </row>
    <row r="12" spans="1:17">
      <c r="A12" s="1" t="s">
        <v>19</v>
      </c>
      <c r="B12" s="1"/>
      <c r="D12" s="83">
        <f>D11</f>
        <v>0</v>
      </c>
      <c r="E12" s="83"/>
      <c r="F12" s="3">
        <v>120</v>
      </c>
      <c r="H12" s="65">
        <f>D12*F12</f>
        <v>0</v>
      </c>
      <c r="I12" s="65"/>
      <c r="J12" s="49" t="s">
        <v>62</v>
      </c>
    </row>
    <row r="13" spans="1:17" ht="13.5" thickBot="1">
      <c r="A13" s="1"/>
      <c r="B13" s="1"/>
      <c r="C13" s="1"/>
      <c r="D13" s="1"/>
    </row>
    <row r="14" spans="1:17" s="6" customFormat="1" ht="15">
      <c r="A14" s="28" t="s">
        <v>57</v>
      </c>
      <c r="B14" s="36"/>
      <c r="C14" s="36"/>
      <c r="D14" s="36"/>
      <c r="E14" s="36"/>
      <c r="F14" s="36"/>
      <c r="G14" s="36"/>
      <c r="H14" s="36"/>
      <c r="I14" s="36"/>
      <c r="J14" s="36"/>
      <c r="K14" s="34">
        <f>SUM(K21:K58)</f>
        <v>0</v>
      </c>
      <c r="L14" s="36"/>
      <c r="M14" s="36"/>
      <c r="N14" s="34">
        <f>SUM(N21:N58)</f>
        <v>0</v>
      </c>
      <c r="O14" s="45">
        <f>SUM(O21:O58)</f>
        <v>0</v>
      </c>
      <c r="P14" s="37"/>
    </row>
    <row r="15" spans="1:17" ht="6" customHeight="1" thickBot="1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5"/>
      <c r="L15" s="39"/>
      <c r="M15" s="39"/>
      <c r="N15" s="35"/>
      <c r="O15" s="46"/>
      <c r="P15" s="40"/>
    </row>
    <row r="16" spans="1:17" ht="13.5" customHeight="1" thickBot="1">
      <c r="A16" s="28" t="s">
        <v>55</v>
      </c>
      <c r="B16" s="72" t="s">
        <v>53</v>
      </c>
      <c r="C16" s="8" t="s">
        <v>22</v>
      </c>
      <c r="D16" s="8" t="s">
        <v>3</v>
      </c>
      <c r="E16" s="75" t="s">
        <v>56</v>
      </c>
      <c r="F16" s="78" t="s">
        <v>47</v>
      </c>
      <c r="G16" s="78"/>
      <c r="H16" s="78"/>
      <c r="I16" s="78"/>
      <c r="J16" s="78"/>
      <c r="K16" s="78"/>
      <c r="L16" s="78"/>
      <c r="M16" s="78"/>
      <c r="N16" s="79"/>
      <c r="O16" s="80" t="s">
        <v>58</v>
      </c>
      <c r="P16" s="66" t="s">
        <v>48</v>
      </c>
    </row>
    <row r="17" spans="1:16" ht="13.5" thickBot="1">
      <c r="A17" s="29"/>
      <c r="B17" s="73"/>
      <c r="C17" s="9"/>
      <c r="D17" s="9"/>
      <c r="E17" s="76"/>
      <c r="F17" s="69" t="s">
        <v>49</v>
      </c>
      <c r="G17" s="70"/>
      <c r="H17" s="70"/>
      <c r="I17" s="70"/>
      <c r="J17" s="70"/>
      <c r="K17" s="71"/>
      <c r="L17" s="69" t="s">
        <v>50</v>
      </c>
      <c r="M17" s="70"/>
      <c r="N17" s="71"/>
      <c r="O17" s="81"/>
      <c r="P17" s="67"/>
    </row>
    <row r="18" spans="1:16" ht="24" customHeight="1">
      <c r="A18" s="29"/>
      <c r="B18" s="73"/>
      <c r="C18" s="9"/>
      <c r="D18" s="9"/>
      <c r="E18" s="77"/>
      <c r="F18" s="13" t="s">
        <v>44</v>
      </c>
      <c r="G18" s="10" t="s">
        <v>39</v>
      </c>
      <c r="H18" s="10" t="s">
        <v>40</v>
      </c>
      <c r="I18" s="11" t="s">
        <v>43</v>
      </c>
      <c r="J18" s="11" t="s">
        <v>59</v>
      </c>
      <c r="K18" s="12" t="s">
        <v>40</v>
      </c>
      <c r="L18" s="13" t="s">
        <v>44</v>
      </c>
      <c r="M18" s="10" t="s">
        <v>39</v>
      </c>
      <c r="N18" s="12" t="s">
        <v>40</v>
      </c>
      <c r="O18" s="82"/>
      <c r="P18" s="67"/>
    </row>
    <row r="19" spans="1:16" ht="13.5" thickBot="1">
      <c r="A19" s="38"/>
      <c r="B19" s="74"/>
      <c r="C19" s="14"/>
      <c r="D19" s="14"/>
      <c r="E19" s="15" t="s">
        <v>54</v>
      </c>
      <c r="F19" s="17" t="s">
        <v>51</v>
      </c>
      <c r="G19" s="16" t="s">
        <v>41</v>
      </c>
      <c r="H19" s="16" t="s">
        <v>42</v>
      </c>
      <c r="I19" s="16" t="s">
        <v>52</v>
      </c>
      <c r="J19" s="16" t="s">
        <v>41</v>
      </c>
      <c r="K19" s="15" t="s">
        <v>42</v>
      </c>
      <c r="L19" s="17" t="s">
        <v>45</v>
      </c>
      <c r="M19" s="16" t="s">
        <v>46</v>
      </c>
      <c r="N19" s="15" t="s">
        <v>42</v>
      </c>
      <c r="O19" s="18" t="s">
        <v>42</v>
      </c>
      <c r="P19" s="68"/>
    </row>
    <row r="20" spans="1:16">
      <c r="A20" s="59"/>
      <c r="B20" s="21"/>
      <c r="C20" s="22"/>
      <c r="D20" s="60"/>
      <c r="E20" s="61"/>
      <c r="F20" s="27"/>
      <c r="G20" s="26"/>
      <c r="H20" s="26"/>
      <c r="I20" s="26"/>
      <c r="J20" s="96"/>
      <c r="K20" s="97"/>
      <c r="L20" s="27"/>
      <c r="M20" s="26"/>
      <c r="N20" s="25"/>
      <c r="O20" s="98"/>
      <c r="P20" s="62"/>
    </row>
    <row r="21" spans="1:16">
      <c r="A21" s="87"/>
      <c r="B21" s="23" t="s">
        <v>5</v>
      </c>
      <c r="C21" s="23" t="s">
        <v>23</v>
      </c>
      <c r="D21" s="89"/>
      <c r="E21" s="90"/>
      <c r="F21" s="31">
        <v>118</v>
      </c>
      <c r="G21" s="51">
        <f>ROUNDUP(D21*E21*F21,0)</f>
        <v>0</v>
      </c>
      <c r="H21" s="51">
        <f>ROUNDUP(G21/(6*1.2),0)</f>
        <v>0</v>
      </c>
      <c r="I21" s="43">
        <v>1</v>
      </c>
      <c r="J21" s="51">
        <f>ROUNDUP(G21*I21,0)</f>
        <v>0</v>
      </c>
      <c r="K21" s="54">
        <f>ROUNDUP(J21/(6*1.2),0)</f>
        <v>0</v>
      </c>
      <c r="L21" s="31">
        <v>20</v>
      </c>
      <c r="M21" s="51">
        <f>ROUNDUP(D21*E21*L21,0)</f>
        <v>0</v>
      </c>
      <c r="N21" s="54">
        <f>ROUNDUP(M21/(8*1.2*1.006),0)</f>
        <v>0</v>
      </c>
      <c r="O21" s="99">
        <f>MAX(K21,N21)</f>
        <v>0</v>
      </c>
      <c r="P21" s="94"/>
    </row>
    <row r="22" spans="1:16" ht="13.5" customHeight="1">
      <c r="A22" s="87"/>
      <c r="B22" s="24" t="s">
        <v>5</v>
      </c>
      <c r="C22" s="24" t="s">
        <v>24</v>
      </c>
      <c r="D22" s="89"/>
      <c r="E22" s="91"/>
      <c r="F22" s="32">
        <v>147</v>
      </c>
      <c r="G22" s="52">
        <f t="shared" ref="G22:G58" si="0">ROUNDUP(D22*E22*F22,0)</f>
        <v>0</v>
      </c>
      <c r="H22" s="51">
        <f t="shared" ref="H22:H57" si="1">ROUNDUP(G22/(6*1.2),0)</f>
        <v>0</v>
      </c>
      <c r="I22" s="44">
        <f>$I$21</f>
        <v>1</v>
      </c>
      <c r="J22" s="51">
        <f t="shared" ref="J22:J57" si="2">ROUNDUP(G22*I22,0)</f>
        <v>0</v>
      </c>
      <c r="K22" s="54">
        <f t="shared" ref="K22:K57" si="3">ROUNDUP(J22/(6*1.2),0)</f>
        <v>0</v>
      </c>
      <c r="L22" s="32">
        <v>250</v>
      </c>
      <c r="M22" s="55">
        <f t="shared" ref="M22:M58" si="4">ROUNDUP(D22*E22*L22,0)</f>
        <v>0</v>
      </c>
      <c r="N22" s="56">
        <f t="shared" ref="N22:N58" si="5">ROUNDUP(M22/(8*1.2*1.006),0)</f>
        <v>0</v>
      </c>
      <c r="O22" s="100">
        <f t="shared" ref="O22:O58" si="6">MAX(K22,N22)</f>
        <v>0</v>
      </c>
      <c r="P22" s="94"/>
    </row>
    <row r="23" spans="1:16" ht="13.5" customHeight="1">
      <c r="A23" s="87"/>
      <c r="B23" s="24" t="s">
        <v>5</v>
      </c>
      <c r="C23" s="24" t="s">
        <v>31</v>
      </c>
      <c r="D23" s="89"/>
      <c r="E23" s="91"/>
      <c r="F23" s="32">
        <v>118</v>
      </c>
      <c r="G23" s="52">
        <f t="shared" si="0"/>
        <v>0</v>
      </c>
      <c r="H23" s="51">
        <f t="shared" si="1"/>
        <v>0</v>
      </c>
      <c r="I23" s="41">
        <f t="shared" ref="I23:I58" si="7">$I$21</f>
        <v>1</v>
      </c>
      <c r="J23" s="51">
        <f t="shared" si="2"/>
        <v>0</v>
      </c>
      <c r="K23" s="54">
        <f t="shared" si="3"/>
        <v>0</v>
      </c>
      <c r="L23" s="32">
        <v>70</v>
      </c>
      <c r="M23" s="55">
        <f t="shared" si="4"/>
        <v>0</v>
      </c>
      <c r="N23" s="56">
        <f t="shared" si="5"/>
        <v>0</v>
      </c>
      <c r="O23" s="100">
        <f t="shared" si="6"/>
        <v>0</v>
      </c>
      <c r="P23" s="94"/>
    </row>
    <row r="24" spans="1:16">
      <c r="A24" s="87"/>
      <c r="B24" s="24" t="s">
        <v>35</v>
      </c>
      <c r="C24" s="24"/>
      <c r="D24" s="89"/>
      <c r="E24" s="91"/>
      <c r="F24" s="32"/>
      <c r="G24" s="52">
        <f t="shared" si="0"/>
        <v>0</v>
      </c>
      <c r="H24" s="51">
        <f t="shared" si="1"/>
        <v>0</v>
      </c>
      <c r="I24" s="41">
        <f t="shared" si="7"/>
        <v>1</v>
      </c>
      <c r="J24" s="51">
        <f t="shared" si="2"/>
        <v>0</v>
      </c>
      <c r="K24" s="54">
        <f t="shared" si="3"/>
        <v>0</v>
      </c>
      <c r="L24" s="32">
        <v>350</v>
      </c>
      <c r="M24" s="55">
        <f t="shared" si="4"/>
        <v>0</v>
      </c>
      <c r="N24" s="56">
        <f t="shared" si="5"/>
        <v>0</v>
      </c>
      <c r="O24" s="100">
        <f t="shared" si="6"/>
        <v>0</v>
      </c>
      <c r="P24" s="94"/>
    </row>
    <row r="25" spans="1:16">
      <c r="A25" s="87"/>
      <c r="B25" s="24" t="s">
        <v>6</v>
      </c>
      <c r="C25" s="24" t="s">
        <v>23</v>
      </c>
      <c r="D25" s="89"/>
      <c r="E25" s="91"/>
      <c r="F25" s="32">
        <v>294</v>
      </c>
      <c r="G25" s="52">
        <f t="shared" si="0"/>
        <v>0</v>
      </c>
      <c r="H25" s="51">
        <f t="shared" si="1"/>
        <v>0</v>
      </c>
      <c r="I25" s="41">
        <f t="shared" si="7"/>
        <v>1</v>
      </c>
      <c r="J25" s="51">
        <f t="shared" si="2"/>
        <v>0</v>
      </c>
      <c r="K25" s="54">
        <f t="shared" si="3"/>
        <v>0</v>
      </c>
      <c r="L25" s="32">
        <v>125</v>
      </c>
      <c r="M25" s="55">
        <f t="shared" si="4"/>
        <v>0</v>
      </c>
      <c r="N25" s="56">
        <f t="shared" si="5"/>
        <v>0</v>
      </c>
      <c r="O25" s="100">
        <f t="shared" si="6"/>
        <v>0</v>
      </c>
      <c r="P25" s="94"/>
    </row>
    <row r="26" spans="1:16">
      <c r="A26" s="87"/>
      <c r="B26" s="24" t="s">
        <v>6</v>
      </c>
      <c r="C26" s="24" t="s">
        <v>24</v>
      </c>
      <c r="D26" s="89"/>
      <c r="E26" s="91"/>
      <c r="F26" s="32">
        <v>323</v>
      </c>
      <c r="G26" s="52">
        <f t="shared" si="0"/>
        <v>0</v>
      </c>
      <c r="H26" s="51">
        <f t="shared" si="1"/>
        <v>0</v>
      </c>
      <c r="I26" s="41">
        <f t="shared" si="7"/>
        <v>1</v>
      </c>
      <c r="J26" s="51">
        <f t="shared" si="2"/>
        <v>0</v>
      </c>
      <c r="K26" s="54">
        <f t="shared" si="3"/>
        <v>0</v>
      </c>
      <c r="L26" s="32">
        <v>195</v>
      </c>
      <c r="M26" s="55">
        <f t="shared" si="4"/>
        <v>0</v>
      </c>
      <c r="N26" s="56">
        <f t="shared" si="5"/>
        <v>0</v>
      </c>
      <c r="O26" s="100">
        <f t="shared" si="6"/>
        <v>0</v>
      </c>
      <c r="P26" s="94"/>
    </row>
    <row r="27" spans="1:16">
      <c r="A27" s="87"/>
      <c r="B27" s="24" t="s">
        <v>7</v>
      </c>
      <c r="C27" s="24" t="s">
        <v>23</v>
      </c>
      <c r="D27" s="89"/>
      <c r="E27" s="91"/>
      <c r="F27" s="32">
        <v>235</v>
      </c>
      <c r="G27" s="52">
        <f t="shared" si="0"/>
        <v>0</v>
      </c>
      <c r="H27" s="51">
        <f t="shared" si="1"/>
        <v>0</v>
      </c>
      <c r="I27" s="41">
        <f t="shared" si="7"/>
        <v>1</v>
      </c>
      <c r="J27" s="51">
        <f t="shared" si="2"/>
        <v>0</v>
      </c>
      <c r="K27" s="54">
        <f t="shared" si="3"/>
        <v>0</v>
      </c>
      <c r="L27" s="32">
        <v>350</v>
      </c>
      <c r="M27" s="55">
        <f t="shared" si="4"/>
        <v>0</v>
      </c>
      <c r="N27" s="56">
        <f t="shared" si="5"/>
        <v>0</v>
      </c>
      <c r="O27" s="100">
        <f t="shared" si="6"/>
        <v>0</v>
      </c>
      <c r="P27" s="94"/>
    </row>
    <row r="28" spans="1:16">
      <c r="A28" s="87"/>
      <c r="B28" s="24" t="s">
        <v>7</v>
      </c>
      <c r="C28" s="24" t="s">
        <v>24</v>
      </c>
      <c r="D28" s="89"/>
      <c r="E28" s="91"/>
      <c r="F28" s="32">
        <v>294</v>
      </c>
      <c r="G28" s="52">
        <f t="shared" si="0"/>
        <v>0</v>
      </c>
      <c r="H28" s="51">
        <f t="shared" si="1"/>
        <v>0</v>
      </c>
      <c r="I28" s="41">
        <f t="shared" si="7"/>
        <v>1</v>
      </c>
      <c r="J28" s="51">
        <f t="shared" si="2"/>
        <v>0</v>
      </c>
      <c r="K28" s="54">
        <f t="shared" si="3"/>
        <v>0</v>
      </c>
      <c r="L28" s="32">
        <v>350</v>
      </c>
      <c r="M28" s="55">
        <f t="shared" si="4"/>
        <v>0</v>
      </c>
      <c r="N28" s="56">
        <f t="shared" si="5"/>
        <v>0</v>
      </c>
      <c r="O28" s="100">
        <f t="shared" si="6"/>
        <v>0</v>
      </c>
      <c r="P28" s="94"/>
    </row>
    <row r="29" spans="1:16">
      <c r="A29" s="87"/>
      <c r="B29" s="24" t="s">
        <v>8</v>
      </c>
      <c r="C29" s="24" t="s">
        <v>23</v>
      </c>
      <c r="D29" s="89"/>
      <c r="E29" s="91"/>
      <c r="F29" s="32">
        <v>235</v>
      </c>
      <c r="G29" s="52">
        <f t="shared" si="0"/>
        <v>0</v>
      </c>
      <c r="H29" s="51">
        <f t="shared" si="1"/>
        <v>0</v>
      </c>
      <c r="I29" s="41">
        <f t="shared" si="7"/>
        <v>1</v>
      </c>
      <c r="J29" s="51">
        <f t="shared" si="2"/>
        <v>0</v>
      </c>
      <c r="K29" s="54">
        <f t="shared" si="3"/>
        <v>0</v>
      </c>
      <c r="L29" s="32">
        <v>350</v>
      </c>
      <c r="M29" s="55">
        <f t="shared" si="4"/>
        <v>0</v>
      </c>
      <c r="N29" s="56">
        <f t="shared" si="5"/>
        <v>0</v>
      </c>
      <c r="O29" s="100">
        <f t="shared" si="6"/>
        <v>0</v>
      </c>
      <c r="P29" s="94"/>
    </row>
    <row r="30" spans="1:16">
      <c r="A30" s="87"/>
      <c r="B30" s="24" t="s">
        <v>8</v>
      </c>
      <c r="C30" s="24" t="s">
        <v>24</v>
      </c>
      <c r="D30" s="89"/>
      <c r="E30" s="91"/>
      <c r="F30" s="32">
        <v>294</v>
      </c>
      <c r="G30" s="52">
        <f t="shared" si="0"/>
        <v>0</v>
      </c>
      <c r="H30" s="51">
        <f t="shared" si="1"/>
        <v>0</v>
      </c>
      <c r="I30" s="41">
        <f t="shared" si="7"/>
        <v>1</v>
      </c>
      <c r="J30" s="51">
        <f t="shared" si="2"/>
        <v>0</v>
      </c>
      <c r="K30" s="54">
        <f t="shared" si="3"/>
        <v>0</v>
      </c>
      <c r="L30" s="32">
        <v>350</v>
      </c>
      <c r="M30" s="55">
        <f t="shared" si="4"/>
        <v>0</v>
      </c>
      <c r="N30" s="56">
        <f t="shared" si="5"/>
        <v>0</v>
      </c>
      <c r="O30" s="100">
        <f t="shared" si="6"/>
        <v>0</v>
      </c>
      <c r="P30" s="94"/>
    </row>
    <row r="31" spans="1:16">
      <c r="A31" s="87"/>
      <c r="B31" s="24" t="s">
        <v>17</v>
      </c>
      <c r="C31" s="24" t="s">
        <v>23</v>
      </c>
      <c r="D31" s="89"/>
      <c r="E31" s="91"/>
      <c r="F31" s="32"/>
      <c r="G31" s="52">
        <f t="shared" si="0"/>
        <v>0</v>
      </c>
      <c r="H31" s="51">
        <f t="shared" si="1"/>
        <v>0</v>
      </c>
      <c r="I31" s="41">
        <f t="shared" si="7"/>
        <v>1</v>
      </c>
      <c r="J31" s="51">
        <f t="shared" si="2"/>
        <v>0</v>
      </c>
      <c r="K31" s="54">
        <f t="shared" si="3"/>
        <v>0</v>
      </c>
      <c r="L31" s="32">
        <v>350</v>
      </c>
      <c r="M31" s="55">
        <f t="shared" si="4"/>
        <v>0</v>
      </c>
      <c r="N31" s="56">
        <f t="shared" si="5"/>
        <v>0</v>
      </c>
      <c r="O31" s="100">
        <f t="shared" si="6"/>
        <v>0</v>
      </c>
      <c r="P31" s="94"/>
    </row>
    <row r="32" spans="1:16">
      <c r="A32" s="87"/>
      <c r="B32" s="23" t="s">
        <v>25</v>
      </c>
      <c r="C32" s="23" t="s">
        <v>23</v>
      </c>
      <c r="D32" s="89"/>
      <c r="E32" s="91"/>
      <c r="F32" s="32">
        <v>294</v>
      </c>
      <c r="G32" s="52">
        <f t="shared" si="0"/>
        <v>0</v>
      </c>
      <c r="H32" s="51">
        <f t="shared" si="1"/>
        <v>0</v>
      </c>
      <c r="I32" s="41">
        <f t="shared" si="7"/>
        <v>1</v>
      </c>
      <c r="J32" s="51">
        <f t="shared" si="2"/>
        <v>0</v>
      </c>
      <c r="K32" s="54">
        <f t="shared" si="3"/>
        <v>0</v>
      </c>
      <c r="L32" s="32">
        <v>25</v>
      </c>
      <c r="M32" s="55">
        <f t="shared" si="4"/>
        <v>0</v>
      </c>
      <c r="N32" s="56">
        <f t="shared" si="5"/>
        <v>0</v>
      </c>
      <c r="O32" s="100">
        <f t="shared" si="6"/>
        <v>0</v>
      </c>
      <c r="P32" s="94"/>
    </row>
    <row r="33" spans="1:16">
      <c r="A33" s="87"/>
      <c r="B33" s="24" t="s">
        <v>9</v>
      </c>
      <c r="C33" s="24" t="s">
        <v>23</v>
      </c>
      <c r="D33" s="89"/>
      <c r="E33" s="91"/>
      <c r="F33" s="32">
        <v>265</v>
      </c>
      <c r="G33" s="52">
        <f t="shared" si="0"/>
        <v>0</v>
      </c>
      <c r="H33" s="51">
        <f t="shared" si="1"/>
        <v>0</v>
      </c>
      <c r="I33" s="41">
        <f t="shared" si="7"/>
        <v>1</v>
      </c>
      <c r="J33" s="51">
        <f t="shared" si="2"/>
        <v>0</v>
      </c>
      <c r="K33" s="54">
        <f t="shared" si="3"/>
        <v>0</v>
      </c>
      <c r="L33" s="32">
        <v>120</v>
      </c>
      <c r="M33" s="55">
        <f t="shared" si="4"/>
        <v>0</v>
      </c>
      <c r="N33" s="56">
        <f t="shared" si="5"/>
        <v>0</v>
      </c>
      <c r="O33" s="100">
        <f t="shared" si="6"/>
        <v>0</v>
      </c>
      <c r="P33" s="94"/>
    </row>
    <row r="34" spans="1:16">
      <c r="A34" s="87"/>
      <c r="B34" s="24" t="s">
        <v>9</v>
      </c>
      <c r="C34" s="24" t="s">
        <v>24</v>
      </c>
      <c r="D34" s="89"/>
      <c r="E34" s="91"/>
      <c r="F34" s="32">
        <v>265</v>
      </c>
      <c r="G34" s="52">
        <f t="shared" si="0"/>
        <v>0</v>
      </c>
      <c r="H34" s="51">
        <f t="shared" si="1"/>
        <v>0</v>
      </c>
      <c r="I34" s="41">
        <f t="shared" si="7"/>
        <v>1</v>
      </c>
      <c r="J34" s="51">
        <f t="shared" si="2"/>
        <v>0</v>
      </c>
      <c r="K34" s="54">
        <f t="shared" si="3"/>
        <v>0</v>
      </c>
      <c r="L34" s="32">
        <v>150</v>
      </c>
      <c r="M34" s="55">
        <f t="shared" si="4"/>
        <v>0</v>
      </c>
      <c r="N34" s="56">
        <f t="shared" si="5"/>
        <v>0</v>
      </c>
      <c r="O34" s="100">
        <f t="shared" si="6"/>
        <v>0</v>
      </c>
      <c r="P34" s="94"/>
    </row>
    <row r="35" spans="1:16">
      <c r="A35" s="87"/>
      <c r="B35" s="24" t="s">
        <v>26</v>
      </c>
      <c r="C35" s="24" t="s">
        <v>23</v>
      </c>
      <c r="D35" s="89"/>
      <c r="E35" s="91"/>
      <c r="F35" s="32">
        <v>582</v>
      </c>
      <c r="G35" s="52">
        <f t="shared" si="0"/>
        <v>0</v>
      </c>
      <c r="H35" s="51">
        <f t="shared" si="1"/>
        <v>0</v>
      </c>
      <c r="I35" s="41">
        <f t="shared" si="7"/>
        <v>1</v>
      </c>
      <c r="J35" s="51">
        <f t="shared" si="2"/>
        <v>0</v>
      </c>
      <c r="K35" s="54">
        <f t="shared" si="3"/>
        <v>0</v>
      </c>
      <c r="L35" s="32">
        <v>105</v>
      </c>
      <c r="M35" s="55">
        <f t="shared" si="4"/>
        <v>0</v>
      </c>
      <c r="N35" s="56">
        <f t="shared" si="5"/>
        <v>0</v>
      </c>
      <c r="O35" s="100">
        <f t="shared" si="6"/>
        <v>0</v>
      </c>
      <c r="P35" s="94"/>
    </row>
    <row r="36" spans="1:16">
      <c r="A36" s="87"/>
      <c r="B36" s="24" t="s">
        <v>26</v>
      </c>
      <c r="C36" s="24" t="s">
        <v>24</v>
      </c>
      <c r="D36" s="89"/>
      <c r="E36" s="91"/>
      <c r="F36" s="32">
        <v>724</v>
      </c>
      <c r="G36" s="52">
        <f t="shared" si="0"/>
        <v>0</v>
      </c>
      <c r="H36" s="51">
        <f t="shared" si="1"/>
        <v>0</v>
      </c>
      <c r="I36" s="41">
        <f t="shared" si="7"/>
        <v>1</v>
      </c>
      <c r="J36" s="51">
        <f t="shared" si="2"/>
        <v>0</v>
      </c>
      <c r="K36" s="54">
        <f t="shared" si="3"/>
        <v>0</v>
      </c>
      <c r="L36" s="32">
        <v>250</v>
      </c>
      <c r="M36" s="55">
        <f t="shared" si="4"/>
        <v>0</v>
      </c>
      <c r="N36" s="56">
        <f t="shared" si="5"/>
        <v>0</v>
      </c>
      <c r="O36" s="100">
        <f t="shared" si="6"/>
        <v>0</v>
      </c>
      <c r="P36" s="94"/>
    </row>
    <row r="37" spans="1:16">
      <c r="A37" s="87"/>
      <c r="B37" s="24" t="s">
        <v>10</v>
      </c>
      <c r="C37" s="24" t="s">
        <v>23</v>
      </c>
      <c r="D37" s="89"/>
      <c r="E37" s="91"/>
      <c r="F37" s="32">
        <v>265</v>
      </c>
      <c r="G37" s="52">
        <f t="shared" si="0"/>
        <v>0</v>
      </c>
      <c r="H37" s="51">
        <f t="shared" si="1"/>
        <v>0</v>
      </c>
      <c r="I37" s="41">
        <f t="shared" si="7"/>
        <v>1</v>
      </c>
      <c r="J37" s="51">
        <f t="shared" si="2"/>
        <v>0</v>
      </c>
      <c r="K37" s="54">
        <f t="shared" si="3"/>
        <v>0</v>
      </c>
      <c r="L37" s="32">
        <v>150</v>
      </c>
      <c r="M37" s="55">
        <f t="shared" si="4"/>
        <v>0</v>
      </c>
      <c r="N37" s="56">
        <f t="shared" si="5"/>
        <v>0</v>
      </c>
      <c r="O37" s="100">
        <f t="shared" si="6"/>
        <v>0</v>
      </c>
      <c r="P37" s="94"/>
    </row>
    <row r="38" spans="1:16">
      <c r="A38" s="87"/>
      <c r="B38" s="24" t="s">
        <v>10</v>
      </c>
      <c r="C38" s="24" t="s">
        <v>24</v>
      </c>
      <c r="D38" s="89"/>
      <c r="E38" s="91"/>
      <c r="F38" s="32">
        <v>265</v>
      </c>
      <c r="G38" s="52">
        <f t="shared" si="0"/>
        <v>0</v>
      </c>
      <c r="H38" s="51">
        <f t="shared" si="1"/>
        <v>0</v>
      </c>
      <c r="I38" s="41">
        <f t="shared" si="7"/>
        <v>1</v>
      </c>
      <c r="J38" s="51">
        <f t="shared" si="2"/>
        <v>0</v>
      </c>
      <c r="K38" s="54">
        <f t="shared" si="3"/>
        <v>0</v>
      </c>
      <c r="L38" s="32">
        <v>150</v>
      </c>
      <c r="M38" s="55">
        <f t="shared" si="4"/>
        <v>0</v>
      </c>
      <c r="N38" s="56">
        <f t="shared" si="5"/>
        <v>0</v>
      </c>
      <c r="O38" s="100">
        <f t="shared" si="6"/>
        <v>0</v>
      </c>
      <c r="P38" s="94"/>
    </row>
    <row r="39" spans="1:16">
      <c r="A39" s="87"/>
      <c r="B39" s="24" t="s">
        <v>11</v>
      </c>
      <c r="C39" s="24" t="s">
        <v>23</v>
      </c>
      <c r="D39" s="89"/>
      <c r="E39" s="91"/>
      <c r="F39" s="32">
        <v>257</v>
      </c>
      <c r="G39" s="52">
        <f t="shared" si="0"/>
        <v>0</v>
      </c>
      <c r="H39" s="51">
        <f t="shared" si="1"/>
        <v>0</v>
      </c>
      <c r="I39" s="41">
        <f t="shared" si="7"/>
        <v>1</v>
      </c>
      <c r="J39" s="51">
        <f t="shared" si="2"/>
        <v>0</v>
      </c>
      <c r="K39" s="54">
        <f t="shared" si="3"/>
        <v>0</v>
      </c>
      <c r="L39" s="32">
        <v>700</v>
      </c>
      <c r="M39" s="55">
        <f t="shared" si="4"/>
        <v>0</v>
      </c>
      <c r="N39" s="56">
        <f t="shared" si="5"/>
        <v>0</v>
      </c>
      <c r="O39" s="100">
        <f t="shared" si="6"/>
        <v>0</v>
      </c>
      <c r="P39" s="94"/>
    </row>
    <row r="40" spans="1:16">
      <c r="A40" s="87"/>
      <c r="B40" s="24" t="s">
        <v>11</v>
      </c>
      <c r="C40" s="24" t="s">
        <v>24</v>
      </c>
      <c r="D40" s="89"/>
      <c r="E40" s="91"/>
      <c r="F40" s="32">
        <v>294</v>
      </c>
      <c r="G40" s="52">
        <f t="shared" si="0"/>
        <v>0</v>
      </c>
      <c r="H40" s="51">
        <f t="shared" si="1"/>
        <v>0</v>
      </c>
      <c r="I40" s="41">
        <f t="shared" si="7"/>
        <v>1</v>
      </c>
      <c r="J40" s="51">
        <f t="shared" si="2"/>
        <v>0</v>
      </c>
      <c r="K40" s="54">
        <f t="shared" si="3"/>
        <v>0</v>
      </c>
      <c r="L40" s="32">
        <v>720</v>
      </c>
      <c r="M40" s="55">
        <f t="shared" si="4"/>
        <v>0</v>
      </c>
      <c r="N40" s="56">
        <f t="shared" si="5"/>
        <v>0</v>
      </c>
      <c r="O40" s="100">
        <f t="shared" si="6"/>
        <v>0</v>
      </c>
      <c r="P40" s="94"/>
    </row>
    <row r="41" spans="1:16">
      <c r="A41" s="87"/>
      <c r="B41" s="24" t="s">
        <v>32</v>
      </c>
      <c r="C41" s="24" t="s">
        <v>23</v>
      </c>
      <c r="D41" s="89"/>
      <c r="E41" s="91"/>
      <c r="F41" s="32">
        <v>588</v>
      </c>
      <c r="G41" s="52">
        <f t="shared" si="0"/>
        <v>0</v>
      </c>
      <c r="H41" s="51">
        <f t="shared" si="1"/>
        <v>0</v>
      </c>
      <c r="I41" s="41">
        <f t="shared" si="7"/>
        <v>1</v>
      </c>
      <c r="J41" s="51">
        <f t="shared" si="2"/>
        <v>0</v>
      </c>
      <c r="K41" s="54">
        <f t="shared" si="3"/>
        <v>0</v>
      </c>
      <c r="L41" s="32">
        <v>330</v>
      </c>
      <c r="M41" s="55">
        <f t="shared" si="4"/>
        <v>0</v>
      </c>
      <c r="N41" s="56">
        <f t="shared" si="5"/>
        <v>0</v>
      </c>
      <c r="O41" s="100">
        <f t="shared" si="6"/>
        <v>0</v>
      </c>
      <c r="P41" s="94"/>
    </row>
    <row r="42" spans="1:16">
      <c r="A42" s="87"/>
      <c r="B42" s="24" t="s">
        <v>32</v>
      </c>
      <c r="C42" s="24" t="s">
        <v>24</v>
      </c>
      <c r="D42" s="89"/>
      <c r="E42" s="91"/>
      <c r="F42" s="32">
        <v>588</v>
      </c>
      <c r="G42" s="52">
        <f t="shared" si="0"/>
        <v>0</v>
      </c>
      <c r="H42" s="51">
        <f t="shared" si="1"/>
        <v>0</v>
      </c>
      <c r="I42" s="41">
        <f t="shared" si="7"/>
        <v>1</v>
      </c>
      <c r="J42" s="51">
        <f t="shared" si="2"/>
        <v>0</v>
      </c>
      <c r="K42" s="54">
        <f t="shared" si="3"/>
        <v>0</v>
      </c>
      <c r="L42" s="32">
        <v>350</v>
      </c>
      <c r="M42" s="55">
        <f t="shared" si="4"/>
        <v>0</v>
      </c>
      <c r="N42" s="56">
        <f t="shared" si="5"/>
        <v>0</v>
      </c>
      <c r="O42" s="100">
        <f t="shared" si="6"/>
        <v>0</v>
      </c>
      <c r="P42" s="94"/>
    </row>
    <row r="43" spans="1:16">
      <c r="A43" s="87"/>
      <c r="B43" s="24" t="s">
        <v>36</v>
      </c>
      <c r="C43" s="24" t="s">
        <v>23</v>
      </c>
      <c r="D43" s="89"/>
      <c r="E43" s="91"/>
      <c r="F43" s="32"/>
      <c r="G43" s="52">
        <f t="shared" si="0"/>
        <v>0</v>
      </c>
      <c r="H43" s="51">
        <f t="shared" si="1"/>
        <v>0</v>
      </c>
      <c r="I43" s="41">
        <f t="shared" si="7"/>
        <v>1</v>
      </c>
      <c r="J43" s="51">
        <f t="shared" si="2"/>
        <v>0</v>
      </c>
      <c r="K43" s="54">
        <f t="shared" si="3"/>
        <v>0</v>
      </c>
      <c r="L43" s="32">
        <v>50</v>
      </c>
      <c r="M43" s="55">
        <f t="shared" si="4"/>
        <v>0</v>
      </c>
      <c r="N43" s="56">
        <f t="shared" si="5"/>
        <v>0</v>
      </c>
      <c r="O43" s="100">
        <f t="shared" si="6"/>
        <v>0</v>
      </c>
      <c r="P43" s="94"/>
    </row>
    <row r="44" spans="1:16">
      <c r="A44" s="87"/>
      <c r="B44" s="24" t="s">
        <v>12</v>
      </c>
      <c r="C44" s="24"/>
      <c r="D44" s="89"/>
      <c r="E44" s="91"/>
      <c r="F44" s="32">
        <v>1030</v>
      </c>
      <c r="G44" s="52">
        <f t="shared" si="0"/>
        <v>0</v>
      </c>
      <c r="H44" s="51">
        <f t="shared" si="1"/>
        <v>0</v>
      </c>
      <c r="I44" s="41">
        <f t="shared" si="7"/>
        <v>1</v>
      </c>
      <c r="J44" s="51">
        <f t="shared" si="2"/>
        <v>0</v>
      </c>
      <c r="K44" s="54">
        <f t="shared" si="3"/>
        <v>0</v>
      </c>
      <c r="L44" s="32">
        <v>90</v>
      </c>
      <c r="M44" s="55">
        <f t="shared" si="4"/>
        <v>0</v>
      </c>
      <c r="N44" s="56">
        <f t="shared" si="5"/>
        <v>0</v>
      </c>
      <c r="O44" s="100">
        <f t="shared" si="6"/>
        <v>0</v>
      </c>
      <c r="P44" s="94"/>
    </row>
    <row r="45" spans="1:16">
      <c r="A45" s="87"/>
      <c r="B45" s="24" t="s">
        <v>13</v>
      </c>
      <c r="C45" s="24" t="s">
        <v>23</v>
      </c>
      <c r="D45" s="89"/>
      <c r="E45" s="91"/>
      <c r="F45" s="32">
        <v>588</v>
      </c>
      <c r="G45" s="52">
        <f t="shared" si="0"/>
        <v>0</v>
      </c>
      <c r="H45" s="51">
        <f t="shared" si="1"/>
        <v>0</v>
      </c>
      <c r="I45" s="41">
        <f t="shared" si="7"/>
        <v>1</v>
      </c>
      <c r="J45" s="51">
        <f t="shared" si="2"/>
        <v>0</v>
      </c>
      <c r="K45" s="54">
        <f t="shared" si="3"/>
        <v>0</v>
      </c>
      <c r="L45" s="32">
        <v>450</v>
      </c>
      <c r="M45" s="55">
        <f t="shared" si="4"/>
        <v>0</v>
      </c>
      <c r="N45" s="56">
        <f t="shared" si="5"/>
        <v>0</v>
      </c>
      <c r="O45" s="100">
        <f t="shared" si="6"/>
        <v>0</v>
      </c>
      <c r="P45" s="94"/>
    </row>
    <row r="46" spans="1:16">
      <c r="A46" s="87"/>
      <c r="B46" s="24" t="s">
        <v>13</v>
      </c>
      <c r="C46" s="24" t="s">
        <v>24</v>
      </c>
      <c r="D46" s="89"/>
      <c r="E46" s="91"/>
      <c r="F46" s="32">
        <v>630</v>
      </c>
      <c r="G46" s="52">
        <f t="shared" si="0"/>
        <v>0</v>
      </c>
      <c r="H46" s="51">
        <f t="shared" si="1"/>
        <v>0</v>
      </c>
      <c r="I46" s="41">
        <f t="shared" si="7"/>
        <v>1</v>
      </c>
      <c r="J46" s="51">
        <f t="shared" si="2"/>
        <v>0</v>
      </c>
      <c r="K46" s="54">
        <f t="shared" si="3"/>
        <v>0</v>
      </c>
      <c r="L46" s="32">
        <v>450</v>
      </c>
      <c r="M46" s="55">
        <f t="shared" si="4"/>
        <v>0</v>
      </c>
      <c r="N46" s="56">
        <f t="shared" si="5"/>
        <v>0</v>
      </c>
      <c r="O46" s="100">
        <f t="shared" si="6"/>
        <v>0</v>
      </c>
      <c r="P46" s="94"/>
    </row>
    <row r="47" spans="1:16">
      <c r="A47" s="87"/>
      <c r="B47" s="24" t="s">
        <v>33</v>
      </c>
      <c r="C47" s="24" t="s">
        <v>23</v>
      </c>
      <c r="D47" s="89"/>
      <c r="E47" s="91"/>
      <c r="F47" s="32">
        <v>588</v>
      </c>
      <c r="G47" s="52">
        <f t="shared" si="0"/>
        <v>0</v>
      </c>
      <c r="H47" s="51">
        <f t="shared" si="1"/>
        <v>0</v>
      </c>
      <c r="I47" s="41">
        <f t="shared" si="7"/>
        <v>1</v>
      </c>
      <c r="J47" s="51">
        <f t="shared" si="2"/>
        <v>0</v>
      </c>
      <c r="K47" s="54">
        <f t="shared" si="3"/>
        <v>0</v>
      </c>
      <c r="L47" s="32">
        <v>330</v>
      </c>
      <c r="M47" s="55">
        <f t="shared" si="4"/>
        <v>0</v>
      </c>
      <c r="N47" s="56">
        <f t="shared" si="5"/>
        <v>0</v>
      </c>
      <c r="O47" s="100">
        <f t="shared" si="6"/>
        <v>0</v>
      </c>
      <c r="P47" s="94"/>
    </row>
    <row r="48" spans="1:16">
      <c r="A48" s="87"/>
      <c r="B48" s="24" t="s">
        <v>33</v>
      </c>
      <c r="C48" s="24" t="s">
        <v>24</v>
      </c>
      <c r="D48" s="89"/>
      <c r="E48" s="91"/>
      <c r="F48" s="32">
        <v>588</v>
      </c>
      <c r="G48" s="52">
        <f t="shared" si="0"/>
        <v>0</v>
      </c>
      <c r="H48" s="51">
        <f t="shared" si="1"/>
        <v>0</v>
      </c>
      <c r="I48" s="41">
        <f t="shared" si="7"/>
        <v>1</v>
      </c>
      <c r="J48" s="51">
        <f t="shared" si="2"/>
        <v>0</v>
      </c>
      <c r="K48" s="54">
        <f t="shared" si="3"/>
        <v>0</v>
      </c>
      <c r="L48" s="32">
        <v>350</v>
      </c>
      <c r="M48" s="55">
        <f t="shared" si="4"/>
        <v>0</v>
      </c>
      <c r="N48" s="56">
        <f t="shared" si="5"/>
        <v>0</v>
      </c>
      <c r="O48" s="100">
        <f t="shared" si="6"/>
        <v>0</v>
      </c>
      <c r="P48" s="94"/>
    </row>
    <row r="49" spans="1:16">
      <c r="A49" s="87"/>
      <c r="B49" s="24" t="s">
        <v>34</v>
      </c>
      <c r="C49" s="24" t="s">
        <v>23</v>
      </c>
      <c r="D49" s="89"/>
      <c r="E49" s="91"/>
      <c r="F49" s="32">
        <v>150</v>
      </c>
      <c r="G49" s="52">
        <f t="shared" si="0"/>
        <v>0</v>
      </c>
      <c r="H49" s="51">
        <f t="shared" si="1"/>
        <v>0</v>
      </c>
      <c r="I49" s="41">
        <f t="shared" si="7"/>
        <v>1</v>
      </c>
      <c r="J49" s="51">
        <f t="shared" si="2"/>
        <v>0</v>
      </c>
      <c r="K49" s="54">
        <f t="shared" si="3"/>
        <v>0</v>
      </c>
      <c r="L49" s="32">
        <v>580</v>
      </c>
      <c r="M49" s="55">
        <f t="shared" si="4"/>
        <v>0</v>
      </c>
      <c r="N49" s="56">
        <f t="shared" si="5"/>
        <v>0</v>
      </c>
      <c r="O49" s="100">
        <f t="shared" si="6"/>
        <v>0</v>
      </c>
      <c r="P49" s="94"/>
    </row>
    <row r="50" spans="1:16">
      <c r="A50" s="87"/>
      <c r="B50" s="24" t="s">
        <v>21</v>
      </c>
      <c r="C50" s="24"/>
      <c r="D50" s="89"/>
      <c r="E50" s="91"/>
      <c r="F50" s="32">
        <v>235</v>
      </c>
      <c r="G50" s="52">
        <f t="shared" si="0"/>
        <v>0</v>
      </c>
      <c r="H50" s="51">
        <f t="shared" si="1"/>
        <v>0</v>
      </c>
      <c r="I50" s="41">
        <f t="shared" si="7"/>
        <v>1</v>
      </c>
      <c r="J50" s="51">
        <f t="shared" si="2"/>
        <v>0</v>
      </c>
      <c r="K50" s="54">
        <f t="shared" si="3"/>
        <v>0</v>
      </c>
      <c r="L50" s="32">
        <v>350</v>
      </c>
      <c r="M50" s="55">
        <f t="shared" si="4"/>
        <v>0</v>
      </c>
      <c r="N50" s="56">
        <f t="shared" si="5"/>
        <v>0</v>
      </c>
      <c r="O50" s="100">
        <f t="shared" si="6"/>
        <v>0</v>
      </c>
      <c r="P50" s="94"/>
    </row>
    <row r="51" spans="1:16">
      <c r="A51" s="87"/>
      <c r="B51" s="24" t="s">
        <v>27</v>
      </c>
      <c r="C51" s="24" t="s">
        <v>23</v>
      </c>
      <c r="D51" s="89"/>
      <c r="E51" s="91"/>
      <c r="F51" s="32">
        <v>294</v>
      </c>
      <c r="G51" s="52">
        <f t="shared" si="0"/>
        <v>0</v>
      </c>
      <c r="H51" s="51">
        <f t="shared" si="1"/>
        <v>0</v>
      </c>
      <c r="I51" s="41">
        <f t="shared" si="7"/>
        <v>1</v>
      </c>
      <c r="J51" s="51">
        <f t="shared" si="2"/>
        <v>0</v>
      </c>
      <c r="K51" s="54">
        <f t="shared" si="3"/>
        <v>0</v>
      </c>
      <c r="L51" s="32">
        <v>35</v>
      </c>
      <c r="M51" s="55">
        <f t="shared" si="4"/>
        <v>0</v>
      </c>
      <c r="N51" s="56">
        <f t="shared" si="5"/>
        <v>0</v>
      </c>
      <c r="O51" s="100">
        <f t="shared" si="6"/>
        <v>0</v>
      </c>
      <c r="P51" s="94"/>
    </row>
    <row r="52" spans="1:16">
      <c r="A52" s="87"/>
      <c r="B52" s="24" t="s">
        <v>28</v>
      </c>
      <c r="C52" s="24" t="s">
        <v>24</v>
      </c>
      <c r="D52" s="89"/>
      <c r="E52" s="91"/>
      <c r="F52" s="32">
        <v>414</v>
      </c>
      <c r="G52" s="52">
        <f t="shared" si="0"/>
        <v>0</v>
      </c>
      <c r="H52" s="51">
        <f t="shared" si="1"/>
        <v>0</v>
      </c>
      <c r="I52" s="41">
        <f t="shared" si="7"/>
        <v>1</v>
      </c>
      <c r="J52" s="51">
        <f t="shared" si="2"/>
        <v>0</v>
      </c>
      <c r="K52" s="54">
        <f t="shared" si="3"/>
        <v>0</v>
      </c>
      <c r="L52" s="32">
        <v>100</v>
      </c>
      <c r="M52" s="55">
        <f t="shared" si="4"/>
        <v>0</v>
      </c>
      <c r="N52" s="56">
        <f t="shared" si="5"/>
        <v>0</v>
      </c>
      <c r="O52" s="100">
        <f t="shared" si="6"/>
        <v>0</v>
      </c>
      <c r="P52" s="94"/>
    </row>
    <row r="53" spans="1:16">
      <c r="A53" s="87"/>
      <c r="B53" s="24" t="s">
        <v>29</v>
      </c>
      <c r="C53" s="24" t="s">
        <v>23</v>
      </c>
      <c r="D53" s="89"/>
      <c r="E53" s="91"/>
      <c r="F53" s="32">
        <v>15</v>
      </c>
      <c r="G53" s="52">
        <f t="shared" si="0"/>
        <v>0</v>
      </c>
      <c r="H53" s="51">
        <f t="shared" si="1"/>
        <v>0</v>
      </c>
      <c r="I53" s="41">
        <f t="shared" si="7"/>
        <v>1</v>
      </c>
      <c r="J53" s="51">
        <f t="shared" si="2"/>
        <v>0</v>
      </c>
      <c r="K53" s="54">
        <f t="shared" si="3"/>
        <v>0</v>
      </c>
      <c r="L53" s="32">
        <v>40</v>
      </c>
      <c r="M53" s="55">
        <f t="shared" si="4"/>
        <v>0</v>
      </c>
      <c r="N53" s="56">
        <f t="shared" si="5"/>
        <v>0</v>
      </c>
      <c r="O53" s="100">
        <f t="shared" si="6"/>
        <v>0</v>
      </c>
      <c r="P53" s="94"/>
    </row>
    <row r="54" spans="1:16">
      <c r="A54" s="87"/>
      <c r="B54" s="24" t="s">
        <v>30</v>
      </c>
      <c r="C54" s="24" t="s">
        <v>23</v>
      </c>
      <c r="D54" s="89"/>
      <c r="E54" s="91"/>
      <c r="F54" s="32">
        <v>15</v>
      </c>
      <c r="G54" s="52">
        <f t="shared" si="0"/>
        <v>0</v>
      </c>
      <c r="H54" s="51">
        <f t="shared" si="1"/>
        <v>0</v>
      </c>
      <c r="I54" s="41">
        <f t="shared" si="7"/>
        <v>1</v>
      </c>
      <c r="J54" s="51">
        <f t="shared" si="2"/>
        <v>0</v>
      </c>
      <c r="K54" s="54">
        <f t="shared" si="3"/>
        <v>0</v>
      </c>
      <c r="L54" s="32">
        <v>40</v>
      </c>
      <c r="M54" s="55">
        <f t="shared" si="4"/>
        <v>0</v>
      </c>
      <c r="N54" s="56">
        <f t="shared" si="5"/>
        <v>0</v>
      </c>
      <c r="O54" s="100">
        <f t="shared" si="6"/>
        <v>0</v>
      </c>
      <c r="P54" s="94"/>
    </row>
    <row r="55" spans="1:16">
      <c r="A55" s="87"/>
      <c r="B55" s="24" t="s">
        <v>14</v>
      </c>
      <c r="C55" s="24"/>
      <c r="D55" s="89"/>
      <c r="E55" s="91"/>
      <c r="F55" s="32">
        <v>600</v>
      </c>
      <c r="G55" s="52">
        <f t="shared" si="0"/>
        <v>0</v>
      </c>
      <c r="H55" s="51">
        <f t="shared" si="1"/>
        <v>0</v>
      </c>
      <c r="I55" s="41">
        <f t="shared" si="7"/>
        <v>1</v>
      </c>
      <c r="J55" s="51">
        <f t="shared" si="2"/>
        <v>0</v>
      </c>
      <c r="K55" s="54">
        <f t="shared" si="3"/>
        <v>0</v>
      </c>
      <c r="L55" s="32">
        <v>260</v>
      </c>
      <c r="M55" s="55">
        <f t="shared" si="4"/>
        <v>0</v>
      </c>
      <c r="N55" s="56">
        <f t="shared" si="5"/>
        <v>0</v>
      </c>
      <c r="O55" s="100">
        <f t="shared" si="6"/>
        <v>0</v>
      </c>
      <c r="P55" s="94"/>
    </row>
    <row r="56" spans="1:16">
      <c r="A56" s="87"/>
      <c r="B56" s="24" t="s">
        <v>15</v>
      </c>
      <c r="C56" s="24"/>
      <c r="D56" s="89"/>
      <c r="E56" s="91"/>
      <c r="F56" s="32">
        <v>600</v>
      </c>
      <c r="G56" s="52">
        <f t="shared" si="0"/>
        <v>0</v>
      </c>
      <c r="H56" s="51">
        <f t="shared" si="1"/>
        <v>0</v>
      </c>
      <c r="I56" s="41">
        <f t="shared" si="7"/>
        <v>1</v>
      </c>
      <c r="J56" s="51">
        <f t="shared" si="2"/>
        <v>0</v>
      </c>
      <c r="K56" s="54">
        <f t="shared" si="3"/>
        <v>0</v>
      </c>
      <c r="L56" s="32">
        <v>260</v>
      </c>
      <c r="M56" s="55">
        <f t="shared" si="4"/>
        <v>0</v>
      </c>
      <c r="N56" s="56">
        <f t="shared" si="5"/>
        <v>0</v>
      </c>
      <c r="O56" s="100">
        <f t="shared" si="6"/>
        <v>0</v>
      </c>
      <c r="P56" s="94"/>
    </row>
    <row r="57" spans="1:16">
      <c r="A57" s="87"/>
      <c r="B57" s="24" t="s">
        <v>37</v>
      </c>
      <c r="C57" s="24"/>
      <c r="D57" s="89"/>
      <c r="E57" s="91"/>
      <c r="F57" s="32">
        <v>600</v>
      </c>
      <c r="G57" s="52">
        <f t="shared" si="0"/>
        <v>0</v>
      </c>
      <c r="H57" s="51">
        <f t="shared" si="1"/>
        <v>0</v>
      </c>
      <c r="I57" s="41">
        <f t="shared" si="7"/>
        <v>1</v>
      </c>
      <c r="J57" s="51">
        <f t="shared" si="2"/>
        <v>0</v>
      </c>
      <c r="K57" s="54">
        <f t="shared" si="3"/>
        <v>0</v>
      </c>
      <c r="L57" s="32">
        <v>260</v>
      </c>
      <c r="M57" s="55">
        <f t="shared" si="4"/>
        <v>0</v>
      </c>
      <c r="N57" s="56">
        <f t="shared" si="5"/>
        <v>0</v>
      </c>
      <c r="O57" s="100">
        <f t="shared" si="6"/>
        <v>0</v>
      </c>
      <c r="P57" s="94"/>
    </row>
    <row r="58" spans="1:16" ht="13.5" thickBot="1">
      <c r="A58" s="88"/>
      <c r="B58" s="30" t="s">
        <v>16</v>
      </c>
      <c r="C58" s="30"/>
      <c r="D58" s="92"/>
      <c r="E58" s="93"/>
      <c r="F58" s="33"/>
      <c r="G58" s="53">
        <f t="shared" si="0"/>
        <v>0</v>
      </c>
      <c r="H58" s="53">
        <f>ROUNDUP(G58/(6*1.2),0)</f>
        <v>0</v>
      </c>
      <c r="I58" s="42">
        <f t="shared" si="7"/>
        <v>1</v>
      </c>
      <c r="J58" s="57">
        <f>ROUNDUP(G58*I58,0)</f>
        <v>0</v>
      </c>
      <c r="K58" s="58">
        <f>ROUNDUP(J58/(6*1.2),0)</f>
        <v>0</v>
      </c>
      <c r="L58" s="33">
        <v>100</v>
      </c>
      <c r="M58" s="57">
        <f t="shared" si="4"/>
        <v>0</v>
      </c>
      <c r="N58" s="58">
        <f t="shared" si="5"/>
        <v>0</v>
      </c>
      <c r="O58" s="101">
        <f t="shared" si="6"/>
        <v>0</v>
      </c>
      <c r="P58" s="95"/>
    </row>
  </sheetData>
  <sheetProtection password="CF7A" sheet="1" objects="1" scenarios="1"/>
  <mergeCells count="14">
    <mergeCell ref="C8:N8"/>
    <mergeCell ref="P16:P19"/>
    <mergeCell ref="F17:K17"/>
    <mergeCell ref="L17:N17"/>
    <mergeCell ref="B16:B19"/>
    <mergeCell ref="E16:E18"/>
    <mergeCell ref="F16:N16"/>
    <mergeCell ref="O16:O18"/>
    <mergeCell ref="D11:E11"/>
    <mergeCell ref="D10:E10"/>
    <mergeCell ref="D12:E12"/>
    <mergeCell ref="H10:I10"/>
    <mergeCell ref="H11:I11"/>
    <mergeCell ref="H12:I12"/>
  </mergeCells>
  <phoneticPr fontId="4" type="noConversion"/>
  <printOptions horizontalCentered="1"/>
  <pageMargins left="0.39370078740157483" right="0.39370078740157483" top="0.39370078740157483" bottom="0.59055118110236227" header="0.51181102362204722" footer="0.31496062992125984"/>
  <pageSetup paperSize="9" orientation="landscape" horizontalDpi="4294967293" r:id="rId1"/>
  <headerFooter scaleWithDoc="0" alignWithMargins="0">
    <oddFooter>&amp;LLuftmengenberechnung&amp;CSeite &amp;P</oddFoot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Luftmengenberechnung KW</vt:lpstr>
      <vt:lpstr>'Luftmengenberechnung KW'!Drucktitel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Ph. Schnarwiler</dc:creator>
  <cp:lastModifiedBy>Philipp Schnarwiler</cp:lastModifiedBy>
  <cp:lastPrinted>2013-10-16T08:57:03Z</cp:lastPrinted>
  <dcterms:created xsi:type="dcterms:W3CDTF">1997-08-19T13:36:35Z</dcterms:created>
  <dcterms:modified xsi:type="dcterms:W3CDTF">2013-10-16T09:03:37Z</dcterms:modified>
</cp:coreProperties>
</file>